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7\Desktop\"/>
    </mc:Choice>
  </mc:AlternateContent>
  <xr:revisionPtr revIDLastSave="0" documentId="13_ncr:1_{B4F33F48-7F1D-426D-81CF-952DADEE984C}" xr6:coauthVersionLast="45" xr6:coauthVersionMax="45" xr10:uidLastSave="{00000000-0000-0000-0000-000000000000}"/>
  <bookViews>
    <workbookView xWindow="0" yWindow="900" windowWidth="23040" windowHeight="12060" xr2:uid="{4B9FE603-A05B-48F6-8819-CDEE85CD09D2}"/>
  </bookViews>
  <sheets>
    <sheet name="Horaires et récapitulatif" sheetId="1" r:id="rId1"/>
  </sheets>
  <definedNames>
    <definedName name="_xlnm.Print_Titles" localSheetId="0">'Horaires et récapitulatif'!$A:$B</definedName>
    <definedName name="_xlnm.Print_Area" localSheetId="0">__xlnm._FilterDatabase7101274[#All]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" i="1" l="1"/>
  <c r="R2" i="1" s="1"/>
  <c r="Q24" i="1"/>
  <c r="R24" i="1" s="1"/>
  <c r="Q22" i="1"/>
  <c r="R22" i="1" s="1"/>
  <c r="Q27" i="1"/>
  <c r="R27" i="1" s="1"/>
  <c r="Q16" i="1"/>
  <c r="R16" i="1" s="1"/>
  <c r="Q30" i="1"/>
  <c r="R30" i="1" s="1"/>
  <c r="Q28" i="1"/>
  <c r="R28" i="1" s="1"/>
  <c r="Q25" i="1"/>
  <c r="R25" i="1" s="1"/>
  <c r="Q20" i="1"/>
  <c r="R20" i="1" s="1"/>
  <c r="Q12" i="1"/>
  <c r="R12" i="1" s="1"/>
  <c r="Q26" i="1"/>
  <c r="R26" i="1" s="1"/>
  <c r="Q29" i="1"/>
  <c r="R29" i="1" s="1"/>
  <c r="Q10" i="1"/>
  <c r="R10" i="1" s="1"/>
  <c r="Q17" i="1"/>
  <c r="R17" i="1" s="1"/>
  <c r="Q7" i="1"/>
  <c r="R7" i="1" s="1"/>
  <c r="Q3" i="1"/>
  <c r="R3" i="1" s="1"/>
  <c r="Q14" i="1"/>
  <c r="R14" i="1" s="1"/>
  <c r="Q15" i="1"/>
  <c r="R15" i="1" s="1"/>
  <c r="Q5" i="1"/>
  <c r="R5" i="1" s="1"/>
  <c r="Q8" i="1"/>
  <c r="R8" i="1" s="1"/>
  <c r="Q9" i="1"/>
  <c r="R9" i="1" s="1"/>
  <c r="Q13" i="1"/>
  <c r="R13" i="1" s="1"/>
  <c r="Q19" i="1"/>
  <c r="R19" i="1" s="1"/>
  <c r="Q4" i="1"/>
  <c r="R4" i="1" s="1"/>
  <c r="Q11" i="1"/>
  <c r="R11" i="1" s="1"/>
  <c r="Q23" i="1"/>
  <c r="R23" i="1" s="1"/>
  <c r="Q6" i="1"/>
  <c r="R6" i="1" s="1"/>
  <c r="Q18" i="1"/>
  <c r="R18" i="1" s="1"/>
  <c r="Q21" i="1"/>
  <c r="R21" i="1" s="1"/>
  <c r="Y2" i="1" l="1"/>
  <c r="Y20" i="1"/>
  <c r="Y30" i="1"/>
  <c r="Y14" i="1"/>
  <c r="Y18" i="1"/>
  <c r="Y29" i="1"/>
  <c r="Y26" i="1"/>
  <c r="Y23" i="1"/>
  <c r="Y9" i="1"/>
  <c r="Y12" i="1"/>
  <c r="Y16" i="1"/>
  <c r="Y6" i="1"/>
  <c r="Y8" i="1"/>
  <c r="Y27" i="1"/>
  <c r="Y5" i="1"/>
  <c r="Y22" i="1"/>
  <c r="Y13" i="1"/>
  <c r="Y11" i="1"/>
  <c r="Y17" i="1"/>
  <c r="Y28" i="1"/>
  <c r="Y15" i="1"/>
  <c r="Y10" i="1"/>
  <c r="Y24" i="1"/>
  <c r="Y19" i="1"/>
  <c r="Y7" i="1"/>
  <c r="Y25" i="1"/>
  <c r="Y3" i="1"/>
  <c r="Y21" i="1"/>
  <c r="Y4" i="1"/>
</calcChain>
</file>

<file path=xl/sharedStrings.xml><?xml version="1.0" encoding="utf-8"?>
<sst xmlns="http://schemas.openxmlformats.org/spreadsheetml/2006/main" count="112" uniqueCount="79">
  <si>
    <t>Nom</t>
  </si>
  <si>
    <t>Prénom</t>
  </si>
  <si>
    <t>Age</t>
  </si>
  <si>
    <t>Groupe 2019-2020</t>
  </si>
  <si>
    <t>N°</t>
  </si>
  <si>
    <t>Equipe</t>
  </si>
  <si>
    <t>Etat du vélo (max 20)</t>
  </si>
  <si>
    <t>Trousse de réparation (max 30)</t>
  </si>
  <si>
    <t>Mania (max 80)</t>
  </si>
  <si>
    <t>Orientation (5 points par secteur faux)</t>
  </si>
  <si>
    <t>Erreur distance (tolérance +/- 1 km)                (3 pts/km d'erreur)</t>
  </si>
  <si>
    <t>QCM  Orientation             (10 pts/erreur)</t>
  </si>
  <si>
    <t>QCM Road-book              (10 pts/erreur)</t>
  </si>
  <si>
    <t>Balise manquante           (50 pts/balise)</t>
  </si>
  <si>
    <t>Test nature                         (6 x 5 pts)</t>
  </si>
  <si>
    <t>Question mécanique          (20 pts/erreur)</t>
  </si>
  <si>
    <t>Total pénalités</t>
  </si>
  <si>
    <t>TOTAL</t>
  </si>
  <si>
    <t>N° licence</t>
  </si>
  <si>
    <t>Age au 7/03</t>
  </si>
  <si>
    <t>Catégorie</t>
  </si>
  <si>
    <t>Date de naissance</t>
  </si>
  <si>
    <t>7 mars 2020</t>
  </si>
  <si>
    <t>Classement par catégorie</t>
  </si>
  <si>
    <t>Classement général</t>
  </si>
  <si>
    <t>LAVORINI</t>
  </si>
  <si>
    <t>Loris</t>
  </si>
  <si>
    <t>13-14</t>
  </si>
  <si>
    <t>GERBAUD REYNAUD</t>
  </si>
  <si>
    <t>Raphaël</t>
  </si>
  <si>
    <t>BOISRAME</t>
  </si>
  <si>
    <t>Eddy</t>
  </si>
  <si>
    <t>MATHIEU</t>
  </si>
  <si>
    <t>Théo</t>
  </si>
  <si>
    <t>DUDOUIT</t>
  </si>
  <si>
    <t>Maxym</t>
  </si>
  <si>
    <t>BERTHON</t>
  </si>
  <si>
    <t>Mathis</t>
  </si>
  <si>
    <t>GONZALVEZ</t>
  </si>
  <si>
    <t>Evan</t>
  </si>
  <si>
    <t>FERAUD</t>
  </si>
  <si>
    <t>Maël</t>
  </si>
  <si>
    <t>BUCHEZ-ROSSI</t>
  </si>
  <si>
    <t>Yoann</t>
  </si>
  <si>
    <t>BOUCHE</t>
  </si>
  <si>
    <t>Augustin</t>
  </si>
  <si>
    <t>BOISDRON</t>
  </si>
  <si>
    <t>Louis</t>
  </si>
  <si>
    <t>FONTENEAU</t>
  </si>
  <si>
    <t>FINATEU</t>
  </si>
  <si>
    <t>Mathias</t>
  </si>
  <si>
    <t>AVIGNON</t>
  </si>
  <si>
    <t>Sonny</t>
  </si>
  <si>
    <t>BONNET</t>
  </si>
  <si>
    <t>Justin</t>
  </si>
  <si>
    <t>FRANCKEL</t>
  </si>
  <si>
    <t>Tristan</t>
  </si>
  <si>
    <t>CALERO-BOSANCIC</t>
  </si>
  <si>
    <t>Julien</t>
  </si>
  <si>
    <t>THIBAUD</t>
  </si>
  <si>
    <t>Thomas</t>
  </si>
  <si>
    <t>PLAN</t>
  </si>
  <si>
    <t>Valentin</t>
  </si>
  <si>
    <t>Romain</t>
  </si>
  <si>
    <t>15-16</t>
  </si>
  <si>
    <t>GOUDET</t>
  </si>
  <si>
    <t>Paul</t>
  </si>
  <si>
    <t>PIC</t>
  </si>
  <si>
    <t>Alicia</t>
  </si>
  <si>
    <t>TAPELLA</t>
  </si>
  <si>
    <t>Mathieu</t>
  </si>
  <si>
    <t>VERVEL</t>
  </si>
  <si>
    <t>Nicolas</t>
  </si>
  <si>
    <t>SPRIET</t>
  </si>
  <si>
    <t>MAGNET</t>
  </si>
  <si>
    <t>PERROT</t>
  </si>
  <si>
    <t>17-18</t>
  </si>
  <si>
    <t>ALGADO</t>
  </si>
  <si>
    <t>Lucas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</si>
</sst>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C]General"/>
    <numFmt numFmtId="165" formatCode="[$-40C]d\ mmmm\ yyyy;@"/>
    <numFmt numFmtId="166" formatCode="0.0"/>
    <numFmt numFmtId="167" formatCode="[$-40C]d/m/yy"/>
  </numFmts>
  <fonts count="12">
    <font>
      <sz val="11"/>
      <color rgb="FF000000"/>
      <name val="Arial1"/>
    </font>
    <font>
      <sz val="10"/>
      <color rgb="FF000000"/>
      <name val="Arial11"/>
    </font>
    <font>
      <b/>
      <sz val="8"/>
      <color rgb="FF00000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1"/>
      <color theme="0"/>
      <name val="Arial"/>
      <family val="2"/>
    </font>
    <font>
      <sz val="8"/>
      <color rgb="FF000000"/>
      <name val="Arial21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1"/>
    </font>
  </fonts>
  <fills count="22">
    <fill>
      <patternFill patternType="none"/>
    </fill>
    <fill>
      <patternFill patternType="gray125"/>
    </fill>
    <fill>
      <patternFill patternType="solid">
        <fgColor rgb="FFC5D9F1"/>
        <bgColor rgb="FFC5D9F1"/>
      </patternFill>
    </fill>
    <fill>
      <patternFill patternType="solid">
        <fgColor rgb="FFC5D9F1"/>
        <bgColor indexed="64"/>
      </patternFill>
    </fill>
    <fill>
      <patternFill patternType="solid">
        <fgColor rgb="FFC6E0B4"/>
        <bgColor rgb="FFC5D9F1"/>
      </patternFill>
    </fill>
    <fill>
      <patternFill patternType="solid">
        <fgColor theme="9" tint="0.59999389629810485"/>
        <bgColor rgb="FFC5D9F1"/>
      </patternFill>
    </fill>
    <fill>
      <patternFill patternType="solid">
        <fgColor theme="5" tint="-0.249977111117893"/>
        <bgColor rgb="FFC5D9F1"/>
      </patternFill>
    </fill>
    <fill>
      <patternFill patternType="solid">
        <fgColor theme="4" tint="-0.249977111117893"/>
        <bgColor rgb="FFC5D9F1"/>
      </patternFill>
    </fill>
    <fill>
      <patternFill patternType="solid">
        <fgColor theme="7" tint="0.59999389629810485"/>
        <bgColor rgb="FFC5D9F1"/>
      </patternFill>
    </fill>
    <fill>
      <patternFill patternType="solid">
        <fgColor rgb="FFFFC000"/>
        <bgColor rgb="FFC5D9F1"/>
      </patternFill>
    </fill>
    <fill>
      <patternFill patternType="solid">
        <fgColor theme="0" tint="-0.14999847407452621"/>
        <bgColor rgb="FFC5D9F1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rgb="FFC5D9F1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49">
    <xf numFmtId="0" fontId="0" fillId="0" borderId="0" xfId="0"/>
    <xf numFmtId="164" fontId="2" fillId="2" borderId="1" xfId="1" applyFont="1" applyFill="1" applyBorder="1" applyAlignment="1">
      <alignment horizontal="center" vertical="center" wrapText="1"/>
    </xf>
    <xf numFmtId="164" fontId="2" fillId="2" borderId="2" xfId="1" applyFont="1" applyFill="1" applyBorder="1" applyAlignment="1">
      <alignment horizontal="center" vertical="center" wrapText="1"/>
    </xf>
    <xf numFmtId="164" fontId="2" fillId="3" borderId="3" xfId="1" applyFont="1" applyFill="1" applyBorder="1" applyAlignment="1">
      <alignment horizontal="center" vertical="center" textRotation="90" wrapText="1"/>
    </xf>
    <xf numFmtId="164" fontId="2" fillId="2" borderId="2" xfId="1" applyFont="1" applyFill="1" applyBorder="1" applyAlignment="1">
      <alignment horizontal="center" vertical="center" textRotation="90" wrapText="1"/>
    </xf>
    <xf numFmtId="164" fontId="2" fillId="4" borderId="2" xfId="1" applyFont="1" applyFill="1" applyBorder="1" applyAlignment="1">
      <alignment horizontal="center" vertical="center" textRotation="90" wrapText="1"/>
    </xf>
    <xf numFmtId="164" fontId="2" fillId="5" borderId="2" xfId="1" applyFont="1" applyFill="1" applyBorder="1" applyAlignment="1">
      <alignment horizontal="center" vertical="center" textRotation="90" wrapText="1"/>
    </xf>
    <xf numFmtId="164" fontId="3" fillId="6" borderId="2" xfId="1" applyFont="1" applyFill="1" applyBorder="1" applyAlignment="1">
      <alignment horizontal="center" vertical="center" textRotation="90" wrapText="1"/>
    </xf>
    <xf numFmtId="164" fontId="3" fillId="7" borderId="2" xfId="1" applyFont="1" applyFill="1" applyBorder="1" applyAlignment="1">
      <alignment horizontal="center" vertical="center" textRotation="90" wrapText="1"/>
    </xf>
    <xf numFmtId="164" fontId="4" fillId="8" borderId="2" xfId="1" applyFont="1" applyFill="1" applyBorder="1" applyAlignment="1">
      <alignment horizontal="center" vertical="center" textRotation="90" wrapText="1"/>
    </xf>
    <xf numFmtId="164" fontId="4" fillId="9" borderId="2" xfId="1" applyFont="1" applyFill="1" applyBorder="1" applyAlignment="1">
      <alignment horizontal="center" vertical="center" textRotation="90" wrapText="1"/>
    </xf>
    <xf numFmtId="164" fontId="4" fillId="10" borderId="2" xfId="1" applyFont="1" applyFill="1" applyBorder="1" applyAlignment="1">
      <alignment horizontal="center" vertical="center" textRotation="90" wrapText="1"/>
    </xf>
    <xf numFmtId="164" fontId="5" fillId="12" borderId="2" xfId="1" applyFont="1" applyFill="1" applyBorder="1" applyAlignment="1">
      <alignment horizontal="left" vertical="center" textRotation="90" wrapText="1"/>
    </xf>
    <xf numFmtId="164" fontId="6" fillId="13" borderId="2" xfId="1" applyFont="1" applyFill="1" applyBorder="1" applyAlignment="1">
      <alignment horizontal="center" vertical="center" textRotation="90" wrapText="1"/>
    </xf>
    <xf numFmtId="165" fontId="2" fillId="14" borderId="2" xfId="1" applyNumberFormat="1" applyFont="1" applyFill="1" applyBorder="1" applyAlignment="1">
      <alignment horizontal="center" vertical="center" wrapText="1"/>
    </xf>
    <xf numFmtId="164" fontId="6" fillId="15" borderId="2" xfId="1" applyFont="1" applyFill="1" applyBorder="1" applyAlignment="1">
      <alignment horizontal="center" vertical="center" textRotation="90" wrapText="1"/>
    </xf>
    <xf numFmtId="164" fontId="2" fillId="3" borderId="4" xfId="1" applyFont="1" applyFill="1" applyBorder="1" applyAlignment="1">
      <alignment horizontal="center" vertical="center" textRotation="90" wrapText="1"/>
    </xf>
    <xf numFmtId="164" fontId="7" fillId="0" borderId="0" xfId="1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66" fontId="8" fillId="17" borderId="3" xfId="1" applyNumberFormat="1" applyFont="1" applyFill="1" applyBorder="1" applyAlignment="1">
      <alignment horizontal="center" vertical="center" wrapText="1"/>
    </xf>
    <xf numFmtId="164" fontId="8" fillId="0" borderId="6" xfId="1" applyFont="1" applyBorder="1" applyAlignment="1">
      <alignment horizontal="center" vertical="center" wrapText="1"/>
    </xf>
    <xf numFmtId="164" fontId="9" fillId="0" borderId="3" xfId="1" applyFont="1" applyBorder="1" applyAlignment="1">
      <alignment horizontal="center" vertical="center" wrapText="1"/>
    </xf>
    <xf numFmtId="164" fontId="8" fillId="12" borderId="3" xfId="1" applyFont="1" applyFill="1" applyBorder="1" applyAlignment="1">
      <alignment horizontal="center" vertical="center" wrapText="1"/>
    </xf>
    <xf numFmtId="164" fontId="8" fillId="0" borderId="3" xfId="1" applyFont="1" applyBorder="1" applyAlignment="1">
      <alignment horizontal="center" vertical="center" wrapText="1"/>
    </xf>
    <xf numFmtId="166" fontId="8" fillId="0" borderId="3" xfId="1" applyNumberFormat="1" applyFont="1" applyBorder="1" applyAlignment="1">
      <alignment horizontal="center" vertical="center" wrapText="1"/>
    </xf>
    <xf numFmtId="166" fontId="8" fillId="18" borderId="3" xfId="1" applyNumberFormat="1" applyFont="1" applyFill="1" applyBorder="1" applyAlignment="1">
      <alignment horizontal="center" vertical="center" wrapText="1"/>
    </xf>
    <xf numFmtId="167" fontId="8" fillId="0" borderId="3" xfId="1" applyNumberFormat="1" applyFont="1" applyBorder="1" applyAlignment="1">
      <alignment horizontal="center" vertical="center" wrapText="1"/>
    </xf>
    <xf numFmtId="165" fontId="2" fillId="0" borderId="3" xfId="1" applyNumberFormat="1" applyFont="1" applyBorder="1" applyAlignment="1">
      <alignment horizontal="center" vertical="center" wrapText="1"/>
    </xf>
    <xf numFmtId="164" fontId="10" fillId="18" borderId="3" xfId="1" applyFont="1" applyFill="1" applyBorder="1" applyAlignment="1">
      <alignment horizontal="center" vertical="center" wrapText="1"/>
    </xf>
    <xf numFmtId="164" fontId="11" fillId="16" borderId="5" xfId="1" applyFont="1" applyFill="1" applyBorder="1" applyAlignment="1">
      <alignment horizontal="center" vertical="center" wrapText="1"/>
    </xf>
    <xf numFmtId="164" fontId="8" fillId="11" borderId="3" xfId="1" applyFont="1" applyFill="1" applyBorder="1" applyAlignment="1">
      <alignment horizontal="center" vertical="center" wrapText="1"/>
    </xf>
    <xf numFmtId="166" fontId="8" fillId="19" borderId="3" xfId="1" applyNumberFormat="1" applyFont="1" applyFill="1" applyBorder="1" applyAlignment="1">
      <alignment horizontal="center" vertical="center" wrapText="1"/>
    </xf>
    <xf numFmtId="166" fontId="8" fillId="20" borderId="3" xfId="1" applyNumberFormat="1" applyFont="1" applyFill="1" applyBorder="1" applyAlignment="1">
      <alignment horizontal="center" vertical="center" wrapText="1"/>
    </xf>
    <xf numFmtId="164" fontId="8" fillId="0" borderId="7" xfId="1" applyFont="1" applyBorder="1" applyAlignment="1">
      <alignment horizontal="center" vertical="center" wrapText="1"/>
    </xf>
    <xf numFmtId="164" fontId="8" fillId="14" borderId="3" xfId="1" applyFont="1" applyFill="1" applyBorder="1" applyAlignment="1">
      <alignment horizontal="center" vertical="center" wrapText="1"/>
    </xf>
    <xf numFmtId="164" fontId="8" fillId="0" borderId="9" xfId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4" fontId="8" fillId="21" borderId="3" xfId="1" applyFont="1" applyFill="1" applyBorder="1" applyAlignment="1">
      <alignment horizontal="center" vertical="center" wrapText="1"/>
    </xf>
    <xf numFmtId="164" fontId="8" fillId="0" borderId="1" xfId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6" fontId="8" fillId="12" borderId="3" xfId="1" applyNumberFormat="1" applyFont="1" applyFill="1" applyBorder="1" applyAlignment="1">
      <alignment horizontal="center" vertical="center" wrapText="1"/>
    </xf>
    <xf numFmtId="164" fontId="10" fillId="12" borderId="3" xfId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6" fontId="8" fillId="11" borderId="3" xfId="1" applyNumberFormat="1" applyFont="1" applyFill="1" applyBorder="1" applyAlignment="1">
      <alignment horizontal="center" vertical="center" wrapText="1"/>
    </xf>
    <xf numFmtId="164" fontId="10" fillId="11" borderId="3" xfId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</cellXfs>
  <cellStyles count="2">
    <cellStyle name="Excel Built-in Normal" xfId="1" xr:uid="{4782B669-AFBA-4936-B8B1-7D2958364C05}"/>
    <cellStyle name="Normal" xfId="0" builtinId="0"/>
  </cellStyles>
  <dxfs count="30">
    <dxf>
      <font>
        <strike val="0"/>
        <outline val="0"/>
        <shadow val="0"/>
        <vertAlign val="baseline"/>
        <sz val="8"/>
        <name val="Arial"/>
        <scheme val="none"/>
      </font>
      <numFmt numFmtId="164" formatCode="[$-40C]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vertAlign val="baseline"/>
        <sz val="8"/>
        <name val="Arial"/>
        <scheme val="none"/>
      </font>
      <numFmt numFmtId="164" formatCode="[$-40C]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numFmt numFmtId="166" formatCode="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6" formatCode="0.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numFmt numFmtId="164" formatCode="[$-40C]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4" formatCode="[$-40C]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strike val="0"/>
        <outline val="0"/>
        <shadow val="0"/>
        <vertAlign val="baseline"/>
        <sz val="8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8"/>
        <name val="Arial"/>
        <scheme val="none"/>
      </font>
    </dxf>
    <dxf>
      <border>
        <bottom style="thin">
          <color indexed="64"/>
        </bottom>
      </border>
    </dxf>
    <dxf>
      <font>
        <b/>
        <strike val="0"/>
        <outline val="0"/>
        <shadow val="0"/>
        <vertAlign val="baseline"/>
        <sz val="8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740FF2C-BCF0-47E9-96E5-BA96F0BF83F8}" name="__xlnm._FilterDatabase7101274" displayName="__xlnm._FilterDatabase7101274" ref="A1:Y30" totalsRowShown="0" headerRowDxfId="29" dataDxfId="27" headerRowBorderDxfId="28" tableBorderDxfId="26" totalsRowBorderDxfId="25">
  <autoFilter ref="A1:Y30" xr:uid="{00000000-0009-0000-0100-000001000000}"/>
  <sortState ref="A2:Y30">
    <sortCondition ref="A2:A30"/>
    <sortCondition ref="B2:B30"/>
  </sortState>
  <tableColumns count="25">
    <tableColumn id="2" xr3:uid="{074F195B-EFD6-48E8-A579-9AE0F748B02A}" name="Nom" dataDxfId="24"/>
    <tableColumn id="3" xr3:uid="{F6F498C7-CE4B-44F6-88A7-F9DF47245DF6}" name="Prénom" dataDxfId="23"/>
    <tableColumn id="38" xr3:uid="{E2862E3F-F383-4008-89A4-1EACE89DE1CA}" name="Age" dataDxfId="22"/>
    <tableColumn id="20" xr3:uid="{541A8218-B749-4D28-8930-901D41198AFA}" name="Groupe 2019-2020" dataDxfId="21" dataCellStyle="Excel Built-in Normal"/>
    <tableColumn id="15" xr3:uid="{5B556F29-9722-4F7B-B992-0B607E793643}" name="N°" dataDxfId="20" dataCellStyle="Excel Built-in Normal"/>
    <tableColumn id="16" xr3:uid="{E3D7AFF2-2313-4630-8C13-A10B352D991E}" name="Equipe" dataDxfId="19" dataCellStyle="Excel Built-in Normal"/>
    <tableColumn id="17" xr3:uid="{9A52106C-A44A-46E8-81CE-F7C424953207}" name="Etat du vélo (max 20)" dataDxfId="18" dataCellStyle="Excel Built-in Normal"/>
    <tableColumn id="18" xr3:uid="{8AB1AD2D-CF46-4B99-B9BD-B5E9B57D06BF}" name="Trousse de réparation (max 30)" dataDxfId="17" dataCellStyle="Excel Built-in Normal"/>
    <tableColumn id="5" xr3:uid="{BB8CCB4B-C40D-41A6-B904-521BF9C64082}" name="Mania (max 80)" dataDxfId="16" dataCellStyle="Excel Built-in Normal"/>
    <tableColumn id="7" xr3:uid="{F3E20D31-873A-40A3-9A99-AED54733E219}" name="Orientation (5 points par secteur faux)" dataDxfId="15" dataCellStyle="Excel Built-in Normal"/>
    <tableColumn id="11" xr3:uid="{F6EB59A7-8B44-45C0-9B81-2C2DAC7FC866}" name="Erreur distance (tolérance +/- 1 km)                (3 pts/km d'erreur)" dataDxfId="14" dataCellStyle="Excel Built-in Normal"/>
    <tableColumn id="8" xr3:uid="{5378371E-D5E9-4B57-BE65-5E1FC2A2CB8E}" name="QCM  Orientation             (10 pts/erreur)" dataDxfId="13" dataCellStyle="Excel Built-in Normal"/>
    <tableColumn id="9" xr3:uid="{16AFCB72-CE3D-43BC-8DC4-DCFB819EF1CE}" name="QCM Road-book              (10 pts/erreur)" dataDxfId="12" dataCellStyle="Excel Built-in Normal"/>
    <tableColumn id="19" xr3:uid="{C535479A-D239-4F26-B31D-DAB4B320070D}" name="Balise manquante           (50 pts/balise)" dataDxfId="11" dataCellStyle="Excel Built-in Normal"/>
    <tableColumn id="32" xr3:uid="{91E82A26-124A-469C-A54C-207FD9725A75}" name="Test nature                         (6 x 5 pts)" dataDxfId="10" dataCellStyle="Excel Built-in Normal"/>
    <tableColumn id="14" xr3:uid="{6D520827-1DFD-482D-9718-67CDD7921EC3}" name="Question mécanique          (20 pts/erreur)" dataDxfId="9" dataCellStyle="Excel Built-in Normal"/>
    <tableColumn id="13" xr3:uid="{289DB086-4DF4-4E8B-8CE4-3210E499D9BC}" name="Total pénalités" dataDxfId="8" dataCellStyle="Excel Built-in Normal">
      <calculatedColumnFormula>SUM(__xlnm._FilterDatabase7101274[[#This Row],[Etat du vélo (max 20)]:[Question mécanique          (20 pts/erreur)]])</calculatedColumnFormula>
    </tableColumn>
    <tableColumn id="34" xr3:uid="{F9D5F35F-B617-4B69-BE07-DBA0B2D24368}" name="TOTAL" dataDxfId="7" dataCellStyle="Excel Built-in Normal">
      <calculatedColumnFormula>1000-__xlnm._FilterDatabase7101274[[#This Row],[Total pénalités]]</calculatedColumnFormula>
    </tableColumn>
    <tableColumn id="22" xr3:uid="{512722CD-A134-4EFD-B0AF-36DA25148401}" name="N° licence" dataDxfId="6"/>
    <tableColumn id="26" xr3:uid="{F80DE715-2D2A-433A-BB8E-7D0AA58F0BF2}" name="Age au 7/03" dataDxfId="5" dataCellStyle="Excel Built-in Normal"/>
    <tableColumn id="1" xr3:uid="{383C8A8F-D792-4ED2-9839-369AC51207DF}" name="Catégorie" dataDxfId="4" dataCellStyle="Excel Built-in Normal"/>
    <tableColumn id="23" xr3:uid="{1CA0A93D-0D82-4FB7-B83B-E3072D2422D6}" name="Date de naissance" dataDxfId="3"/>
    <tableColumn id="4" xr3:uid="{7F6A557A-3F21-496F-B866-EEF7EC712465}" name="7 mars 2020" dataDxfId="2"/>
    <tableColumn id="29" xr3:uid="{79EDDABA-4ED9-47D0-8FBA-D7DFA0645DDC}" name="Classement par catégorie" dataDxfId="1"/>
    <tableColumn id="30" xr3:uid="{7B56A916-F9C0-4962-A2AF-48777D61C79A}" name="Classement général" dataDxfId="0">
      <calculatedColumnFormula>IF(F2&lt;&gt;0,_xlfn.RANK.EQ(Q2,$Q$2:$Q$23,0)," ")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C67C5-F1AD-4DAA-8893-4FE04B9DECB7}">
  <sheetPr>
    <tabColor rgb="FF0070C0"/>
  </sheetPr>
  <dimension ref="A1:ALG30"/>
  <sheetViews>
    <sheetView tabSelected="1" zoomScale="90" zoomScaleNormal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B22" sqref="AB22"/>
    </sheetView>
  </sheetViews>
  <sheetFormatPr baseColWidth="10" defaultRowHeight="13.8"/>
  <cols>
    <col min="1" max="1" width="16.09765625" style="17" customWidth="1"/>
    <col min="2" max="2" width="10.09765625" style="17" customWidth="1"/>
    <col min="3" max="3" width="4.5" style="17" customWidth="1"/>
    <col min="4" max="4" width="3.19921875" style="17" customWidth="1"/>
    <col min="5" max="5" width="4.59765625" style="17" customWidth="1"/>
    <col min="6" max="6" width="4.19921875" style="17" customWidth="1"/>
    <col min="7" max="8" width="5.59765625" style="17" customWidth="1"/>
    <col min="9" max="15" width="5.3984375" style="17" customWidth="1"/>
    <col min="16" max="16" width="4.3984375" style="17" customWidth="1"/>
    <col min="17" max="18" width="5.69921875" style="17" customWidth="1"/>
    <col min="19" max="19" width="6.69921875" style="17" customWidth="1"/>
    <col min="20" max="20" width="4.8984375" style="17" customWidth="1"/>
    <col min="21" max="21" width="6.09765625" style="17" customWidth="1"/>
    <col min="22" max="22" width="8" style="17" hidden="1" customWidth="1"/>
    <col min="23" max="23" width="15.19921875" style="17" hidden="1" customWidth="1"/>
    <col min="24" max="24" width="5.59765625" style="17" customWidth="1"/>
    <col min="25" max="25" width="5.19921875" style="17" customWidth="1"/>
    <col min="26" max="994" width="10.59765625" style="17" customWidth="1"/>
    <col min="995" max="995" width="11" style="17" customWidth="1"/>
    <col min="996" max="996" width="11" customWidth="1"/>
  </cols>
  <sheetData>
    <row r="1" spans="1:25" ht="98.25" customHeight="1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  <c r="G1" s="5" t="s">
        <v>6</v>
      </c>
      <c r="H1" s="6" t="s">
        <v>7</v>
      </c>
      <c r="I1" s="7" t="s">
        <v>8</v>
      </c>
      <c r="J1" s="8" t="s">
        <v>9</v>
      </c>
      <c r="K1" s="8" t="s">
        <v>10</v>
      </c>
      <c r="L1" s="8" t="s">
        <v>11</v>
      </c>
      <c r="M1" s="9" t="s">
        <v>12</v>
      </c>
      <c r="N1" s="10" t="s">
        <v>13</v>
      </c>
      <c r="O1" s="11" t="s">
        <v>14</v>
      </c>
      <c r="P1" s="12" t="s">
        <v>15</v>
      </c>
      <c r="Q1" s="13" t="s">
        <v>16</v>
      </c>
      <c r="R1" s="13" t="s">
        <v>17</v>
      </c>
      <c r="S1" s="2" t="s">
        <v>18</v>
      </c>
      <c r="T1" s="2" t="s">
        <v>19</v>
      </c>
      <c r="U1" s="4" t="s">
        <v>20</v>
      </c>
      <c r="V1" s="2" t="s">
        <v>21</v>
      </c>
      <c r="W1" s="14" t="s">
        <v>22</v>
      </c>
      <c r="X1" s="15" t="s">
        <v>23</v>
      </c>
      <c r="Y1" s="16" t="s">
        <v>24</v>
      </c>
    </row>
    <row r="2" spans="1:25" ht="16.95" customHeight="1">
      <c r="A2" s="18" t="s">
        <v>77</v>
      </c>
      <c r="B2" s="18" t="s">
        <v>78</v>
      </c>
      <c r="C2" s="24">
        <v>17.715068493150685</v>
      </c>
      <c r="D2" s="46">
        <v>6</v>
      </c>
      <c r="E2" s="21">
        <v>44</v>
      </c>
      <c r="F2" s="34">
        <v>13</v>
      </c>
      <c r="G2" s="23">
        <v>0</v>
      </c>
      <c r="H2" s="23">
        <v>1</v>
      </c>
      <c r="I2" s="23">
        <v>11</v>
      </c>
      <c r="J2" s="23">
        <v>0</v>
      </c>
      <c r="K2" s="23">
        <v>0</v>
      </c>
      <c r="L2" s="23">
        <v>0</v>
      </c>
      <c r="M2" s="23">
        <v>10</v>
      </c>
      <c r="N2" s="23">
        <v>100</v>
      </c>
      <c r="O2" s="23">
        <v>5</v>
      </c>
      <c r="P2" s="23">
        <v>0</v>
      </c>
      <c r="Q2" s="23">
        <f>SUM(__xlnm._FilterDatabase7101274[[#This Row],[Etat du vélo (max 20)]:[Question mécanique          (20 pts/erreur)]])</f>
        <v>127</v>
      </c>
      <c r="R2" s="23">
        <f>1000-__xlnm._FilterDatabase7101274[[#This Row],[Total pénalités]]</f>
        <v>873</v>
      </c>
      <c r="S2" s="18">
        <v>707109</v>
      </c>
      <c r="T2" s="24">
        <v>17.715068493150685</v>
      </c>
      <c r="U2" s="43" t="s">
        <v>76</v>
      </c>
      <c r="V2" s="26"/>
      <c r="W2" s="23"/>
      <c r="X2" s="44">
        <v>2</v>
      </c>
      <c r="Y2" s="29">
        <f>IF(F2&lt;&gt;0,_xlfn.RANK.EQ(R2,$R$2:$R$30,0)," ")</f>
        <v>13</v>
      </c>
    </row>
    <row r="3" spans="1:25" ht="16.95" customHeight="1">
      <c r="A3" s="18" t="s">
        <v>51</v>
      </c>
      <c r="B3" s="18" t="s">
        <v>52</v>
      </c>
      <c r="C3" s="24">
        <v>13.358904109589041</v>
      </c>
      <c r="D3" s="20">
        <v>4</v>
      </c>
      <c r="E3" s="21">
        <v>19</v>
      </c>
      <c r="F3" s="34">
        <v>6</v>
      </c>
      <c r="G3" s="23">
        <v>12</v>
      </c>
      <c r="H3" s="23">
        <v>0</v>
      </c>
      <c r="I3" s="23">
        <v>18</v>
      </c>
      <c r="J3" s="23">
        <v>0</v>
      </c>
      <c r="K3" s="23">
        <v>3</v>
      </c>
      <c r="L3" s="23">
        <v>0</v>
      </c>
      <c r="M3" s="23">
        <v>20</v>
      </c>
      <c r="N3" s="23">
        <v>200</v>
      </c>
      <c r="O3" s="23">
        <v>20</v>
      </c>
      <c r="P3" s="23">
        <v>5</v>
      </c>
      <c r="Q3" s="23">
        <f>SUM(__xlnm._FilterDatabase7101274[[#This Row],[Etat du vélo (max 20)]:[Question mécanique          (20 pts/erreur)]])</f>
        <v>278</v>
      </c>
      <c r="R3" s="23">
        <f>1000-__xlnm._FilterDatabase7101274[[#This Row],[Total pénalités]]</f>
        <v>722</v>
      </c>
      <c r="S3" s="18">
        <v>882746</v>
      </c>
      <c r="T3" s="24">
        <v>13.358904109589041</v>
      </c>
      <c r="U3" s="31" t="s">
        <v>27</v>
      </c>
      <c r="V3" s="26"/>
      <c r="W3" s="23"/>
      <c r="X3" s="28">
        <v>17</v>
      </c>
      <c r="Y3" s="29">
        <f>IF(F3&lt;&gt;0,_xlfn.RANK.EQ(R3,$R$2:$R$30,0)," ")</f>
        <v>27</v>
      </c>
    </row>
    <row r="4" spans="1:25" ht="16.95" customHeight="1">
      <c r="A4" s="18" t="s">
        <v>36</v>
      </c>
      <c r="B4" s="18" t="s">
        <v>37</v>
      </c>
      <c r="C4" s="32">
        <v>12.452054794520548</v>
      </c>
      <c r="D4" s="33">
        <v>4</v>
      </c>
      <c r="E4" s="21">
        <v>9</v>
      </c>
      <c r="F4" s="22">
        <v>10</v>
      </c>
      <c r="G4" s="23">
        <v>0</v>
      </c>
      <c r="H4" s="23">
        <v>6</v>
      </c>
      <c r="I4" s="23">
        <v>38</v>
      </c>
      <c r="J4" s="23">
        <v>0</v>
      </c>
      <c r="K4" s="23">
        <v>0</v>
      </c>
      <c r="L4" s="23">
        <v>0</v>
      </c>
      <c r="M4" s="23">
        <v>0</v>
      </c>
      <c r="N4" s="23">
        <v>200</v>
      </c>
      <c r="O4" s="23">
        <v>15</v>
      </c>
      <c r="P4" s="23">
        <v>10</v>
      </c>
      <c r="Q4" s="23">
        <f>SUM(__xlnm._FilterDatabase7101274[[#This Row],[Etat du vélo (max 20)]:[Question mécanique          (20 pts/erreur)]])</f>
        <v>269</v>
      </c>
      <c r="R4" s="23">
        <f>1000-__xlnm._FilterDatabase7101274[[#This Row],[Total pénalités]]</f>
        <v>731</v>
      </c>
      <c r="S4" s="48">
        <v>850912</v>
      </c>
      <c r="T4" s="24">
        <v>12.452054794520548</v>
      </c>
      <c r="U4" s="31" t="s">
        <v>27</v>
      </c>
      <c r="V4" s="26"/>
      <c r="W4" s="23"/>
      <c r="X4" s="28">
        <v>16</v>
      </c>
      <c r="Y4" s="29">
        <f>IF(F4&lt;&gt;0,_xlfn.RANK.EQ(R4,$R$2:$R$30,0)," ")</f>
        <v>26</v>
      </c>
    </row>
    <row r="5" spans="1:25" ht="16.95" customHeight="1">
      <c r="A5" s="18" t="s">
        <v>46</v>
      </c>
      <c r="B5" s="18" t="s">
        <v>47</v>
      </c>
      <c r="C5" s="32">
        <v>12.816438356164383</v>
      </c>
      <c r="D5" s="35">
        <v>4</v>
      </c>
      <c r="E5" s="21">
        <v>14</v>
      </c>
      <c r="F5" s="22">
        <v>2</v>
      </c>
      <c r="G5" s="23">
        <v>12</v>
      </c>
      <c r="H5" s="23">
        <v>3</v>
      </c>
      <c r="I5" s="37">
        <v>28</v>
      </c>
      <c r="J5" s="23">
        <v>0</v>
      </c>
      <c r="K5" s="34">
        <v>3</v>
      </c>
      <c r="L5" s="23">
        <v>0</v>
      </c>
      <c r="M5" s="23">
        <v>10</v>
      </c>
      <c r="N5" s="23">
        <v>100</v>
      </c>
      <c r="O5" s="23">
        <v>10</v>
      </c>
      <c r="P5" s="23">
        <v>0</v>
      </c>
      <c r="Q5" s="23">
        <f>SUM(__xlnm._FilterDatabase7101274[[#This Row],[Etat du vélo (max 20)]:[Question mécanique          (20 pts/erreur)]])</f>
        <v>166</v>
      </c>
      <c r="R5" s="23">
        <f>1000-__xlnm._FilterDatabase7101274[[#This Row],[Total pénalités]]</f>
        <v>834</v>
      </c>
      <c r="S5" s="36">
        <v>883214</v>
      </c>
      <c r="T5" s="24">
        <v>12.816438356164383</v>
      </c>
      <c r="U5" s="31" t="s">
        <v>27</v>
      </c>
      <c r="V5" s="26"/>
      <c r="W5" s="23"/>
      <c r="X5" s="28">
        <v>8</v>
      </c>
      <c r="Y5" s="29">
        <f>IF(F5&lt;&gt;0,_xlfn.RANK.EQ(R5,$R$2:$R$30,0)," ")</f>
        <v>18</v>
      </c>
    </row>
    <row r="6" spans="1:25" ht="16.95" customHeight="1">
      <c r="A6" s="18" t="s">
        <v>30</v>
      </c>
      <c r="B6" s="18" t="s">
        <v>31</v>
      </c>
      <c r="C6" s="32">
        <v>12.241095890410959</v>
      </c>
      <c r="D6" s="35">
        <v>3</v>
      </c>
      <c r="E6" s="21">
        <v>5</v>
      </c>
      <c r="F6" s="34">
        <v>9</v>
      </c>
      <c r="G6" s="34">
        <v>20</v>
      </c>
      <c r="H6" s="34">
        <v>18</v>
      </c>
      <c r="I6" s="23">
        <v>43</v>
      </c>
      <c r="J6" s="23">
        <v>0</v>
      </c>
      <c r="K6" s="23">
        <v>0</v>
      </c>
      <c r="L6" s="23">
        <v>0</v>
      </c>
      <c r="M6" s="23">
        <v>0</v>
      </c>
      <c r="N6" s="23">
        <v>150</v>
      </c>
      <c r="O6" s="23">
        <v>25</v>
      </c>
      <c r="P6" s="23">
        <v>10</v>
      </c>
      <c r="Q6" s="23">
        <f>SUM(__xlnm._FilterDatabase7101274[[#This Row],[Etat du vélo (max 20)]:[Question mécanique          (20 pts/erreur)]])</f>
        <v>266</v>
      </c>
      <c r="R6" s="23">
        <f>1000-__xlnm._FilterDatabase7101274[[#This Row],[Total pénalités]]</f>
        <v>734</v>
      </c>
      <c r="S6" s="47">
        <v>883991</v>
      </c>
      <c r="T6" s="24">
        <v>12.241095890410959</v>
      </c>
      <c r="U6" s="31" t="s">
        <v>27</v>
      </c>
      <c r="V6" s="26"/>
      <c r="W6" s="23"/>
      <c r="X6" s="28">
        <v>14</v>
      </c>
      <c r="Y6" s="29">
        <f>IF(F6&lt;&gt;0,_xlfn.RANK.EQ(R6,$R$2:$R$30,0)," ")</f>
        <v>24</v>
      </c>
    </row>
    <row r="7" spans="1:25" ht="16.95" customHeight="1">
      <c r="A7" s="18" t="s">
        <v>53</v>
      </c>
      <c r="B7" s="18" t="s">
        <v>54</v>
      </c>
      <c r="C7" s="24">
        <v>13.482191780821918</v>
      </c>
      <c r="D7" s="35">
        <v>6</v>
      </c>
      <c r="E7" s="21">
        <v>20</v>
      </c>
      <c r="F7" s="30">
        <v>8</v>
      </c>
      <c r="G7" s="23">
        <v>20</v>
      </c>
      <c r="H7" s="23">
        <v>7</v>
      </c>
      <c r="I7" s="23">
        <v>0</v>
      </c>
      <c r="J7" s="23">
        <v>0</v>
      </c>
      <c r="K7" s="23">
        <v>0</v>
      </c>
      <c r="L7" s="23">
        <v>0</v>
      </c>
      <c r="M7" s="23">
        <v>30</v>
      </c>
      <c r="N7" s="23">
        <v>200</v>
      </c>
      <c r="O7" s="23">
        <v>10</v>
      </c>
      <c r="P7" s="23">
        <v>0</v>
      </c>
      <c r="Q7" s="23">
        <f>SUM(__xlnm._FilterDatabase7101274[[#This Row],[Etat du vélo (max 20)]:[Question mécanique          (20 pts/erreur)]])</f>
        <v>267</v>
      </c>
      <c r="R7" s="23">
        <f>1000-__xlnm._FilterDatabase7101274[[#This Row],[Total pénalités]]</f>
        <v>733</v>
      </c>
      <c r="S7" s="36">
        <v>832746</v>
      </c>
      <c r="T7" s="24">
        <v>13.482191780821918</v>
      </c>
      <c r="U7" s="31" t="s">
        <v>27</v>
      </c>
      <c r="V7" s="26"/>
      <c r="W7" s="23"/>
      <c r="X7" s="28">
        <v>15</v>
      </c>
      <c r="Y7" s="29">
        <f>IF(F7&lt;&gt;0,_xlfn.RANK.EQ(R7,$R$2:$R$30,0)," ")</f>
        <v>25</v>
      </c>
    </row>
    <row r="8" spans="1:25" ht="16.95" customHeight="1">
      <c r="A8" s="18" t="s">
        <v>44</v>
      </c>
      <c r="B8" s="18" t="s">
        <v>45</v>
      </c>
      <c r="C8" s="32">
        <v>12.70958904109589</v>
      </c>
      <c r="D8" s="35">
        <v>3</v>
      </c>
      <c r="E8" s="21">
        <v>13</v>
      </c>
      <c r="F8" s="22">
        <v>14</v>
      </c>
      <c r="G8" s="23">
        <v>16</v>
      </c>
      <c r="H8" s="34">
        <v>18</v>
      </c>
      <c r="I8" s="37">
        <v>70</v>
      </c>
      <c r="J8" s="23">
        <v>0</v>
      </c>
      <c r="K8" s="23">
        <v>0</v>
      </c>
      <c r="L8" s="23">
        <v>0</v>
      </c>
      <c r="M8" s="23">
        <v>10</v>
      </c>
      <c r="N8" s="23">
        <v>0</v>
      </c>
      <c r="O8" s="23">
        <v>15</v>
      </c>
      <c r="P8" s="23">
        <v>0</v>
      </c>
      <c r="Q8" s="23">
        <f>SUM(__xlnm._FilterDatabase7101274[[#This Row],[Etat du vélo (max 20)]:[Question mécanique          (20 pts/erreur)]])</f>
        <v>129</v>
      </c>
      <c r="R8" s="23">
        <f>1000-__xlnm._FilterDatabase7101274[[#This Row],[Total pénalités]]</f>
        <v>871</v>
      </c>
      <c r="S8" s="36">
        <v>883990</v>
      </c>
      <c r="T8" s="24">
        <v>12.70958904109589</v>
      </c>
      <c r="U8" s="31" t="s">
        <v>27</v>
      </c>
      <c r="V8" s="26"/>
      <c r="W8" s="23"/>
      <c r="X8" s="28">
        <v>6</v>
      </c>
      <c r="Y8" s="29">
        <f>IF(F8&lt;&gt;0,_xlfn.RANK.EQ(R8,$R$2:$R$30,0)," ")</f>
        <v>14</v>
      </c>
    </row>
    <row r="9" spans="1:25" ht="16.95" customHeight="1">
      <c r="A9" s="18" t="s">
        <v>42</v>
      </c>
      <c r="B9" s="18" t="s">
        <v>43</v>
      </c>
      <c r="C9" s="32">
        <v>12.621917808219179</v>
      </c>
      <c r="D9" s="35">
        <v>5</v>
      </c>
      <c r="E9" s="21">
        <v>12</v>
      </c>
      <c r="F9" s="34">
        <v>5</v>
      </c>
      <c r="G9" s="23">
        <v>12</v>
      </c>
      <c r="H9" s="23">
        <v>0</v>
      </c>
      <c r="I9" s="23">
        <v>14</v>
      </c>
      <c r="J9" s="23">
        <v>0</v>
      </c>
      <c r="K9" s="23">
        <v>0</v>
      </c>
      <c r="L9" s="23">
        <v>0</v>
      </c>
      <c r="M9" s="23">
        <v>20</v>
      </c>
      <c r="N9" s="23">
        <v>0</v>
      </c>
      <c r="O9" s="23">
        <v>5</v>
      </c>
      <c r="P9" s="23">
        <v>0</v>
      </c>
      <c r="Q9" s="23">
        <f>SUM(__xlnm._FilterDatabase7101274[[#This Row],[Etat du vélo (max 20)]:[Question mécanique          (20 pts/erreur)]])</f>
        <v>51</v>
      </c>
      <c r="R9" s="23">
        <f>1000-__xlnm._FilterDatabase7101274[[#This Row],[Total pénalités]]</f>
        <v>949</v>
      </c>
      <c r="S9" s="36">
        <v>850914</v>
      </c>
      <c r="T9" s="24">
        <v>12.621917808219179</v>
      </c>
      <c r="U9" s="31" t="s">
        <v>27</v>
      </c>
      <c r="V9" s="26"/>
      <c r="W9" s="23"/>
      <c r="X9" s="28">
        <v>4</v>
      </c>
      <c r="Y9" s="29">
        <f>IF(F9&lt;&gt;0,_xlfn.RANK.EQ(R9,$R$2:$R$30,0)," ")</f>
        <v>8</v>
      </c>
    </row>
    <row r="10" spans="1:25" ht="16.95" customHeight="1">
      <c r="A10" s="18" t="s">
        <v>57</v>
      </c>
      <c r="B10" s="18" t="s">
        <v>58</v>
      </c>
      <c r="C10" s="24">
        <v>13.736986301369862</v>
      </c>
      <c r="D10" s="35">
        <v>4</v>
      </c>
      <c r="E10" s="21">
        <v>22</v>
      </c>
      <c r="F10" s="22">
        <v>6</v>
      </c>
      <c r="G10" s="23">
        <v>4</v>
      </c>
      <c r="H10" s="23">
        <v>0</v>
      </c>
      <c r="I10" s="23">
        <v>25</v>
      </c>
      <c r="J10" s="23">
        <v>0</v>
      </c>
      <c r="K10" s="23">
        <v>0</v>
      </c>
      <c r="L10" s="23">
        <v>0</v>
      </c>
      <c r="M10" s="23">
        <v>10</v>
      </c>
      <c r="N10" s="23">
        <v>200</v>
      </c>
      <c r="O10" s="23">
        <v>15</v>
      </c>
      <c r="P10" s="23">
        <v>0</v>
      </c>
      <c r="Q10" s="23">
        <f>SUM(__xlnm._FilterDatabase7101274[[#This Row],[Etat du vélo (max 20)]:[Question mécanique          (20 pts/erreur)]])</f>
        <v>254</v>
      </c>
      <c r="R10" s="23">
        <f>1000-__xlnm._FilterDatabase7101274[[#This Row],[Total pénalités]]</f>
        <v>746</v>
      </c>
      <c r="S10" s="36">
        <v>882613</v>
      </c>
      <c r="T10" s="24">
        <v>13.736986301369862</v>
      </c>
      <c r="U10" s="31" t="s">
        <v>27</v>
      </c>
      <c r="V10" s="26"/>
      <c r="W10" s="23"/>
      <c r="X10" s="28">
        <v>13</v>
      </c>
      <c r="Y10" s="29">
        <f>IF(F10&lt;&gt;0,_xlfn.RANK.EQ(R10,$R$2:$R$30,0)," ")</f>
        <v>23</v>
      </c>
    </row>
    <row r="11" spans="1:25" ht="16.95" customHeight="1">
      <c r="A11" s="18" t="s">
        <v>34</v>
      </c>
      <c r="B11" s="18" t="s">
        <v>35</v>
      </c>
      <c r="C11" s="32">
        <v>12.397260273972602</v>
      </c>
      <c r="D11" s="35">
        <v>4</v>
      </c>
      <c r="E11" s="21">
        <v>7</v>
      </c>
      <c r="F11" s="34">
        <v>3</v>
      </c>
      <c r="G11" s="23">
        <v>20</v>
      </c>
      <c r="H11" s="34">
        <v>18</v>
      </c>
      <c r="I11" s="37">
        <v>36</v>
      </c>
      <c r="J11" s="23">
        <v>0</v>
      </c>
      <c r="K11" s="34">
        <v>3</v>
      </c>
      <c r="L11" s="23">
        <v>0</v>
      </c>
      <c r="M11" s="23">
        <v>20</v>
      </c>
      <c r="N11" s="23">
        <v>100</v>
      </c>
      <c r="O11" s="23">
        <v>5</v>
      </c>
      <c r="P11" s="23">
        <v>0</v>
      </c>
      <c r="Q11" s="23">
        <f>SUM(__xlnm._FilterDatabase7101274[[#This Row],[Etat du vélo (max 20)]:[Question mécanique          (20 pts/erreur)]])</f>
        <v>202</v>
      </c>
      <c r="R11" s="23">
        <f>1000-__xlnm._FilterDatabase7101274[[#This Row],[Total pénalités]]</f>
        <v>798</v>
      </c>
      <c r="S11" s="36">
        <v>850917</v>
      </c>
      <c r="T11" s="24">
        <v>12.397260273972602</v>
      </c>
      <c r="U11" s="31" t="s">
        <v>27</v>
      </c>
      <c r="V11" s="26"/>
      <c r="W11" s="23"/>
      <c r="X11" s="28">
        <v>11</v>
      </c>
      <c r="Y11" s="29">
        <f>IF(F11&lt;&gt;0,_xlfn.RANK.EQ(R11,$R$2:$R$30,0)," ")</f>
        <v>21</v>
      </c>
    </row>
    <row r="12" spans="1:25" ht="16.95" customHeight="1">
      <c r="A12" s="18" t="s">
        <v>34</v>
      </c>
      <c r="B12" s="18" t="s">
        <v>63</v>
      </c>
      <c r="C12" s="24">
        <v>15.517808219178082</v>
      </c>
      <c r="D12" s="35">
        <v>5</v>
      </c>
      <c r="E12" s="21">
        <v>33</v>
      </c>
      <c r="F12" s="34">
        <v>2</v>
      </c>
      <c r="G12" s="23">
        <v>20</v>
      </c>
      <c r="H12" s="23">
        <v>6</v>
      </c>
      <c r="I12" s="23">
        <v>20</v>
      </c>
      <c r="J12" s="23">
        <v>0</v>
      </c>
      <c r="K12" s="23">
        <v>0</v>
      </c>
      <c r="L12" s="23">
        <v>0</v>
      </c>
      <c r="M12" s="23">
        <v>20</v>
      </c>
      <c r="N12" s="23">
        <v>0</v>
      </c>
      <c r="O12" s="23">
        <v>15</v>
      </c>
      <c r="P12" s="23">
        <v>0</v>
      </c>
      <c r="Q12" s="23">
        <f>SUM(__xlnm._FilterDatabase7101274[[#This Row],[Etat du vélo (max 20)]:[Question mécanique          (20 pts/erreur)]])</f>
        <v>81</v>
      </c>
      <c r="R12" s="23">
        <f>1000-__xlnm._FilterDatabase7101274[[#This Row],[Total pénalités]]</f>
        <v>919</v>
      </c>
      <c r="S12" s="36">
        <v>850918</v>
      </c>
      <c r="T12" s="24">
        <v>15.517808219178082</v>
      </c>
      <c r="U12" s="40" t="s">
        <v>64</v>
      </c>
      <c r="V12" s="26"/>
      <c r="W12" s="23"/>
      <c r="X12" s="41">
        <v>6</v>
      </c>
      <c r="Y12" s="29">
        <f>IF(F12&lt;&gt;0,_xlfn.RANK.EQ(R12,$R$2:$R$30,0)," ")</f>
        <v>10</v>
      </c>
    </row>
    <row r="13" spans="1:25" ht="16.95" customHeight="1">
      <c r="A13" s="18" t="s">
        <v>40</v>
      </c>
      <c r="B13" s="18" t="s">
        <v>41</v>
      </c>
      <c r="C13" s="32">
        <v>12.608219178082193</v>
      </c>
      <c r="D13" s="35">
        <v>5</v>
      </c>
      <c r="E13" s="21">
        <v>11</v>
      </c>
      <c r="F13" s="34">
        <v>12</v>
      </c>
      <c r="G13" s="23">
        <v>12</v>
      </c>
      <c r="H13" s="23">
        <v>0</v>
      </c>
      <c r="I13" s="23">
        <v>6</v>
      </c>
      <c r="J13" s="23">
        <v>0</v>
      </c>
      <c r="K13" s="23">
        <v>0</v>
      </c>
      <c r="L13" s="23">
        <v>0</v>
      </c>
      <c r="M13" s="23">
        <v>10</v>
      </c>
      <c r="N13" s="23">
        <v>150</v>
      </c>
      <c r="O13" s="23">
        <v>0</v>
      </c>
      <c r="P13" s="23">
        <v>5</v>
      </c>
      <c r="Q13" s="23">
        <f>SUM(__xlnm._FilterDatabase7101274[[#This Row],[Etat du vélo (max 20)]:[Question mécanique          (20 pts/erreur)]])</f>
        <v>183</v>
      </c>
      <c r="R13" s="23">
        <f>1000-__xlnm._FilterDatabase7101274[[#This Row],[Total pénalités]]</f>
        <v>817</v>
      </c>
      <c r="S13" s="36">
        <v>820056</v>
      </c>
      <c r="T13" s="24">
        <v>12.608219178082193</v>
      </c>
      <c r="U13" s="31" t="s">
        <v>27</v>
      </c>
      <c r="V13" s="26"/>
      <c r="W13" s="23"/>
      <c r="X13" s="28">
        <v>10</v>
      </c>
      <c r="Y13" s="29">
        <f>IF(F13&lt;&gt;0,_xlfn.RANK.EQ(R13,$R$2:$R$30,0)," ")</f>
        <v>20</v>
      </c>
    </row>
    <row r="14" spans="1:25" ht="16.95" customHeight="1">
      <c r="A14" s="18" t="s">
        <v>49</v>
      </c>
      <c r="B14" s="18" t="s">
        <v>50</v>
      </c>
      <c r="C14" s="24">
        <v>13.156164383561643</v>
      </c>
      <c r="D14" s="35">
        <v>4</v>
      </c>
      <c r="E14" s="21">
        <v>17</v>
      </c>
      <c r="F14" s="34">
        <v>10</v>
      </c>
      <c r="G14" s="23">
        <v>16</v>
      </c>
      <c r="H14" s="23">
        <v>11</v>
      </c>
      <c r="I14" s="23">
        <v>42</v>
      </c>
      <c r="J14" s="23">
        <v>0</v>
      </c>
      <c r="K14" s="23">
        <v>3</v>
      </c>
      <c r="L14" s="23">
        <v>0</v>
      </c>
      <c r="M14" s="23">
        <v>0</v>
      </c>
      <c r="N14" s="23">
        <v>200</v>
      </c>
      <c r="O14" s="23">
        <v>15</v>
      </c>
      <c r="P14" s="23">
        <v>5</v>
      </c>
      <c r="Q14" s="23">
        <f>SUM(__xlnm._FilterDatabase7101274[[#This Row],[Etat du vélo (max 20)]:[Question mécanique          (20 pts/erreur)]])</f>
        <v>292</v>
      </c>
      <c r="R14" s="23">
        <f>1000-__xlnm._FilterDatabase7101274[[#This Row],[Total pénalités]]</f>
        <v>708</v>
      </c>
      <c r="S14" s="36">
        <v>850919</v>
      </c>
      <c r="T14" s="24">
        <v>13.156164383561643</v>
      </c>
      <c r="U14" s="31" t="s">
        <v>27</v>
      </c>
      <c r="V14" s="26"/>
      <c r="W14" s="23"/>
      <c r="X14" s="28">
        <v>19</v>
      </c>
      <c r="Y14" s="29">
        <f>IF(F14&lt;&gt;0,_xlfn.RANK.EQ(R14,$R$2:$R$30,0)," ")</f>
        <v>29</v>
      </c>
    </row>
    <row r="15" spans="1:25" ht="16.95" customHeight="1">
      <c r="A15" s="18" t="s">
        <v>48</v>
      </c>
      <c r="B15" s="18" t="s">
        <v>43</v>
      </c>
      <c r="C15" s="32">
        <v>12.838356164383562</v>
      </c>
      <c r="D15" s="38">
        <v>3</v>
      </c>
      <c r="E15" s="21">
        <v>15</v>
      </c>
      <c r="F15" s="22">
        <v>9</v>
      </c>
      <c r="G15" s="23">
        <v>20</v>
      </c>
      <c r="H15" s="23">
        <v>15</v>
      </c>
      <c r="I15" s="23">
        <v>21</v>
      </c>
      <c r="J15" s="23">
        <v>0</v>
      </c>
      <c r="K15" s="23">
        <v>0</v>
      </c>
      <c r="L15" s="23">
        <v>0</v>
      </c>
      <c r="M15" s="23">
        <v>0</v>
      </c>
      <c r="N15" s="23">
        <v>100</v>
      </c>
      <c r="O15" s="23">
        <v>10</v>
      </c>
      <c r="P15" s="23">
        <v>0</v>
      </c>
      <c r="Q15" s="23">
        <f>SUM(__xlnm._FilterDatabase7101274[[#This Row],[Etat du vélo (max 20)]:[Question mécanique          (20 pts/erreur)]])</f>
        <v>166</v>
      </c>
      <c r="R15" s="23">
        <f>1000-__xlnm._FilterDatabase7101274[[#This Row],[Total pénalités]]</f>
        <v>834</v>
      </c>
      <c r="S15" s="39">
        <v>883996</v>
      </c>
      <c r="T15" s="24">
        <v>12.838356164383562</v>
      </c>
      <c r="U15" s="31" t="s">
        <v>27</v>
      </c>
      <c r="V15" s="26"/>
      <c r="W15" s="23"/>
      <c r="X15" s="28">
        <v>8</v>
      </c>
      <c r="Y15" s="29">
        <f>IF(F15&lt;&gt;0,_xlfn.RANK.EQ(R15,$R$2:$R$30,0)," ")</f>
        <v>18</v>
      </c>
    </row>
    <row r="16" spans="1:25" ht="16.95" customHeight="1">
      <c r="A16" s="18" t="s">
        <v>55</v>
      </c>
      <c r="B16" s="18" t="s">
        <v>50</v>
      </c>
      <c r="C16" s="24">
        <v>16.405479452054795</v>
      </c>
      <c r="D16" s="20">
        <v>6</v>
      </c>
      <c r="E16" s="21">
        <v>40</v>
      </c>
      <c r="F16" s="22">
        <v>4</v>
      </c>
      <c r="G16" s="23">
        <v>8</v>
      </c>
      <c r="H16" s="23">
        <v>0</v>
      </c>
      <c r="I16" s="23">
        <v>10</v>
      </c>
      <c r="J16" s="23">
        <v>0</v>
      </c>
      <c r="K16" s="23">
        <v>0</v>
      </c>
      <c r="L16" s="23">
        <v>10</v>
      </c>
      <c r="M16" s="23">
        <v>0</v>
      </c>
      <c r="N16" s="23">
        <v>0</v>
      </c>
      <c r="O16" s="23">
        <v>0</v>
      </c>
      <c r="P16" s="23">
        <v>0</v>
      </c>
      <c r="Q16" s="23">
        <f>SUM(__xlnm._FilterDatabase7101274[[#This Row],[Etat du vélo (max 20)]:[Question mécanique          (20 pts/erreur)]])</f>
        <v>28</v>
      </c>
      <c r="R16" s="23">
        <f>1000-__xlnm._FilterDatabase7101274[[#This Row],[Total pénalités]]</f>
        <v>972</v>
      </c>
      <c r="S16" s="18">
        <v>784766</v>
      </c>
      <c r="T16" s="24">
        <v>16.405479452054795</v>
      </c>
      <c r="U16" s="40" t="s">
        <v>64</v>
      </c>
      <c r="V16" s="26"/>
      <c r="W16" s="23"/>
      <c r="X16" s="41">
        <v>2</v>
      </c>
      <c r="Y16" s="29">
        <f>IF(F16&lt;&gt;0,_xlfn.RANK.EQ(R16,$R$2:$R$30,0)," ")</f>
        <v>2</v>
      </c>
    </row>
    <row r="17" spans="1:25" ht="16.95" customHeight="1">
      <c r="A17" s="18" t="s">
        <v>55</v>
      </c>
      <c r="B17" s="18" t="s">
        <v>56</v>
      </c>
      <c r="C17" s="24">
        <v>13.668493150684931</v>
      </c>
      <c r="D17" s="20">
        <v>4</v>
      </c>
      <c r="E17" s="21">
        <v>21</v>
      </c>
      <c r="F17" s="34">
        <v>4</v>
      </c>
      <c r="G17" s="23">
        <v>0</v>
      </c>
      <c r="H17" s="23">
        <v>0</v>
      </c>
      <c r="I17" s="23">
        <v>30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5</v>
      </c>
      <c r="P17" s="23">
        <v>0</v>
      </c>
      <c r="Q17" s="23">
        <f>SUM(__xlnm._FilterDatabase7101274[[#This Row],[Etat du vélo (max 20)]:[Question mécanique          (20 pts/erreur)]])</f>
        <v>35</v>
      </c>
      <c r="R17" s="23">
        <f>1000-__xlnm._FilterDatabase7101274[[#This Row],[Total pénalités]]</f>
        <v>965</v>
      </c>
      <c r="S17" s="18">
        <v>832750</v>
      </c>
      <c r="T17" s="24">
        <v>13.668493150684931</v>
      </c>
      <c r="U17" s="31" t="s">
        <v>27</v>
      </c>
      <c r="V17" s="26"/>
      <c r="W17" s="23"/>
      <c r="X17" s="28">
        <v>1</v>
      </c>
      <c r="Y17" s="29">
        <f>IF(F17&lt;&gt;0,_xlfn.RANK.EQ(R17,$R$2:$R$30,0)," ")</f>
        <v>3</v>
      </c>
    </row>
    <row r="18" spans="1:25" ht="16.95" customHeight="1">
      <c r="A18" s="18" t="s">
        <v>28</v>
      </c>
      <c r="B18" s="18" t="s">
        <v>29</v>
      </c>
      <c r="C18" s="19">
        <v>11.610958904109589</v>
      </c>
      <c r="D18" s="20">
        <v>4</v>
      </c>
      <c r="E18" s="21">
        <v>3</v>
      </c>
      <c r="F18" s="30">
        <v>7</v>
      </c>
      <c r="G18" s="23">
        <v>20</v>
      </c>
      <c r="H18" s="23">
        <v>11</v>
      </c>
      <c r="I18" s="23">
        <v>22</v>
      </c>
      <c r="J18" s="23">
        <v>0</v>
      </c>
      <c r="K18" s="23">
        <v>0</v>
      </c>
      <c r="L18" s="23">
        <v>0</v>
      </c>
      <c r="M18" s="23">
        <v>10</v>
      </c>
      <c r="N18" s="23">
        <v>200</v>
      </c>
      <c r="O18" s="23">
        <v>20</v>
      </c>
      <c r="P18" s="23">
        <v>5</v>
      </c>
      <c r="Q18" s="23">
        <f>SUM(__xlnm._FilterDatabase7101274[[#This Row],[Etat du vélo (max 20)]:[Question mécanique          (20 pts/erreur)]])</f>
        <v>288</v>
      </c>
      <c r="R18" s="23">
        <f>1000-__xlnm._FilterDatabase7101274[[#This Row],[Total pénalités]]</f>
        <v>712</v>
      </c>
      <c r="S18" s="18">
        <v>850923</v>
      </c>
      <c r="T18" s="24">
        <v>11.610958904109589</v>
      </c>
      <c r="U18" s="31" t="s">
        <v>27</v>
      </c>
      <c r="V18" s="26"/>
      <c r="W18" s="23"/>
      <c r="X18" s="28">
        <v>18</v>
      </c>
      <c r="Y18" s="29">
        <f>IF(F18&lt;&gt;0,_xlfn.RANK.EQ(R18,$R$2:$R$30,0)," ")</f>
        <v>28</v>
      </c>
    </row>
    <row r="19" spans="1:25" ht="16.95" customHeight="1">
      <c r="A19" s="18" t="s">
        <v>38</v>
      </c>
      <c r="B19" s="18" t="s">
        <v>39</v>
      </c>
      <c r="C19" s="32">
        <v>12.575342465753424</v>
      </c>
      <c r="D19" s="20">
        <v>4</v>
      </c>
      <c r="E19" s="21">
        <v>10</v>
      </c>
      <c r="F19" s="30">
        <v>8</v>
      </c>
      <c r="G19" s="23">
        <v>8</v>
      </c>
      <c r="H19" s="23">
        <v>0</v>
      </c>
      <c r="I19" s="23">
        <v>6</v>
      </c>
      <c r="J19" s="23">
        <v>0</v>
      </c>
      <c r="K19" s="23">
        <v>0</v>
      </c>
      <c r="L19" s="23">
        <v>0</v>
      </c>
      <c r="M19" s="23">
        <v>10</v>
      </c>
      <c r="N19" s="23">
        <v>50</v>
      </c>
      <c r="O19" s="23">
        <v>20</v>
      </c>
      <c r="P19" s="23">
        <v>0</v>
      </c>
      <c r="Q19" s="23">
        <f>SUM(__xlnm._FilterDatabase7101274[[#This Row],[Etat du vélo (max 20)]:[Question mécanique          (20 pts/erreur)]])</f>
        <v>94</v>
      </c>
      <c r="R19" s="23">
        <f>1000-__xlnm._FilterDatabase7101274[[#This Row],[Total pénalités]]</f>
        <v>906</v>
      </c>
      <c r="S19" s="18">
        <v>867038</v>
      </c>
      <c r="T19" s="24">
        <v>12.575342465753424</v>
      </c>
      <c r="U19" s="31" t="s">
        <v>27</v>
      </c>
      <c r="V19" s="26"/>
      <c r="W19" s="23"/>
      <c r="X19" s="28">
        <v>5</v>
      </c>
      <c r="Y19" s="29">
        <f>IF(F19&lt;&gt;0,_xlfn.RANK.EQ(R19,$R$2:$R$30,0)," ")</f>
        <v>11</v>
      </c>
    </row>
    <row r="20" spans="1:25" ht="16.95" customHeight="1">
      <c r="A20" s="18" t="s">
        <v>65</v>
      </c>
      <c r="B20" s="18" t="s">
        <v>66</v>
      </c>
      <c r="C20" s="24">
        <v>15.726027397260275</v>
      </c>
      <c r="D20" s="20">
        <v>6</v>
      </c>
      <c r="E20" s="21">
        <v>35</v>
      </c>
      <c r="F20" s="22">
        <v>11</v>
      </c>
      <c r="G20" s="23">
        <v>20</v>
      </c>
      <c r="H20" s="23">
        <v>18</v>
      </c>
      <c r="I20" s="23">
        <v>7</v>
      </c>
      <c r="J20" s="23">
        <v>0</v>
      </c>
      <c r="K20" s="23">
        <v>0</v>
      </c>
      <c r="L20" s="23">
        <v>0</v>
      </c>
      <c r="M20" s="23">
        <v>0</v>
      </c>
      <c r="N20" s="23">
        <v>100</v>
      </c>
      <c r="O20" s="23">
        <v>5</v>
      </c>
      <c r="P20" s="23">
        <v>0</v>
      </c>
      <c r="Q20" s="23">
        <f>SUM(__xlnm._FilterDatabase7101274[[#This Row],[Etat du vélo (max 20)]:[Question mécanique          (20 pts/erreur)]])</f>
        <v>150</v>
      </c>
      <c r="R20" s="23">
        <f>1000-__xlnm._FilterDatabase7101274[[#This Row],[Total pénalités]]</f>
        <v>850</v>
      </c>
      <c r="S20" s="18">
        <v>806255</v>
      </c>
      <c r="T20" s="24">
        <v>15.726027397260275</v>
      </c>
      <c r="U20" s="40" t="s">
        <v>64</v>
      </c>
      <c r="V20" s="26"/>
      <c r="W20" s="23"/>
      <c r="X20" s="41">
        <v>7</v>
      </c>
      <c r="Y20" s="29">
        <f>IF(F20&lt;&gt;0,_xlfn.RANK.EQ(R20,$R$2:$R$30,0)," ")</f>
        <v>16</v>
      </c>
    </row>
    <row r="21" spans="1:25" ht="16.95" customHeight="1">
      <c r="A21" s="18" t="s">
        <v>25</v>
      </c>
      <c r="B21" s="18" t="s">
        <v>26</v>
      </c>
      <c r="C21" s="19">
        <v>11.561643835616438</v>
      </c>
      <c r="D21" s="20">
        <v>5</v>
      </c>
      <c r="E21" s="21">
        <v>1</v>
      </c>
      <c r="F21" s="22">
        <v>1</v>
      </c>
      <c r="G21" s="23">
        <v>0</v>
      </c>
      <c r="H21" s="23">
        <v>3</v>
      </c>
      <c r="I21" s="23">
        <v>14</v>
      </c>
      <c r="J21" s="23">
        <v>0</v>
      </c>
      <c r="K21" s="23">
        <v>0</v>
      </c>
      <c r="L21" s="23">
        <v>0</v>
      </c>
      <c r="M21" s="23">
        <v>20</v>
      </c>
      <c r="N21" s="23">
        <v>0</v>
      </c>
      <c r="O21" s="23">
        <v>5</v>
      </c>
      <c r="P21" s="23">
        <v>0</v>
      </c>
      <c r="Q21" s="23">
        <f>SUM(__xlnm._FilterDatabase7101274[[#This Row],[Etat du vélo (max 20)]:[Question mécanique          (20 pts/erreur)]])</f>
        <v>42</v>
      </c>
      <c r="R21" s="23">
        <f>1000-__xlnm._FilterDatabase7101274[[#This Row],[Total pénalités]]</f>
        <v>958</v>
      </c>
      <c r="S21" s="18">
        <v>838694</v>
      </c>
      <c r="T21" s="24">
        <v>11.561643835616438</v>
      </c>
      <c r="U21" s="25" t="s">
        <v>27</v>
      </c>
      <c r="V21" s="26"/>
      <c r="W21" s="27"/>
      <c r="X21" s="28">
        <v>3</v>
      </c>
      <c r="Y21" s="29">
        <f>IF(F21&lt;&gt;0,_xlfn.RANK.EQ(R21,$R$2:$R$30,0)," ")</f>
        <v>7</v>
      </c>
    </row>
    <row r="22" spans="1:25" ht="16.95" customHeight="1">
      <c r="A22" s="18" t="s">
        <v>74</v>
      </c>
      <c r="B22" s="18" t="s">
        <v>58</v>
      </c>
      <c r="C22" s="24">
        <v>16.813698630136987</v>
      </c>
      <c r="D22" s="38">
        <v>6</v>
      </c>
      <c r="E22" s="21">
        <v>42</v>
      </c>
      <c r="F22" s="34">
        <v>14</v>
      </c>
      <c r="G22" s="23">
        <v>0</v>
      </c>
      <c r="H22" s="23">
        <v>0</v>
      </c>
      <c r="I22" s="23">
        <v>4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f>SUM(__xlnm._FilterDatabase7101274[[#This Row],[Etat du vélo (max 20)]:[Question mécanique          (20 pts/erreur)]])</f>
        <v>4</v>
      </c>
      <c r="R22" s="23">
        <f>1000-__xlnm._FilterDatabase7101274[[#This Row],[Total pénalités]]</f>
        <v>996</v>
      </c>
      <c r="S22" s="39">
        <v>784767</v>
      </c>
      <c r="T22" s="24">
        <v>16.813698630136987</v>
      </c>
      <c r="U22" s="40" t="s">
        <v>64</v>
      </c>
      <c r="V22" s="26"/>
      <c r="W22" s="23"/>
      <c r="X22" s="41">
        <v>1</v>
      </c>
      <c r="Y22" s="29">
        <f>IF(F22&lt;&gt;0,_xlfn.RANK.EQ(R22,$R$2:$R$30,0)," ")</f>
        <v>1</v>
      </c>
    </row>
    <row r="23" spans="1:25" ht="15.6">
      <c r="A23" s="18" t="s">
        <v>32</v>
      </c>
      <c r="B23" s="18" t="s">
        <v>33</v>
      </c>
      <c r="C23" s="32">
        <v>12.358904109589041</v>
      </c>
      <c r="D23" s="20">
        <v>4</v>
      </c>
      <c r="E23" s="21">
        <v>6</v>
      </c>
      <c r="F23" s="34">
        <v>11</v>
      </c>
      <c r="G23" s="23">
        <v>8</v>
      </c>
      <c r="H23" s="23">
        <v>6</v>
      </c>
      <c r="I23" s="23">
        <v>29</v>
      </c>
      <c r="J23" s="23">
        <v>0</v>
      </c>
      <c r="K23" s="23">
        <v>0</v>
      </c>
      <c r="L23" s="23">
        <v>0</v>
      </c>
      <c r="M23" s="23">
        <v>0</v>
      </c>
      <c r="N23" s="23">
        <v>150</v>
      </c>
      <c r="O23" s="23">
        <v>20</v>
      </c>
      <c r="P23" s="23">
        <v>0</v>
      </c>
      <c r="Q23" s="23">
        <f>SUM(__xlnm._FilterDatabase7101274[[#This Row],[Etat du vélo (max 20)]:[Question mécanique          (20 pts/erreur)]])</f>
        <v>213</v>
      </c>
      <c r="R23" s="23">
        <f>1000-__xlnm._FilterDatabase7101274[[#This Row],[Total pénalités]]</f>
        <v>787</v>
      </c>
      <c r="S23" s="18">
        <v>867103</v>
      </c>
      <c r="T23" s="24">
        <v>12.358904109589041</v>
      </c>
      <c r="U23" s="31" t="s">
        <v>27</v>
      </c>
      <c r="V23" s="26"/>
      <c r="W23" s="23"/>
      <c r="X23" s="28">
        <v>12</v>
      </c>
      <c r="Y23" s="29">
        <f>IF(F23&lt;&gt;0,_xlfn.RANK.EQ(R23,$R$2:$R$30,0)," ")</f>
        <v>22</v>
      </c>
    </row>
    <row r="24" spans="1:25" ht="15.6">
      <c r="A24" s="18" t="s">
        <v>75</v>
      </c>
      <c r="B24" s="18" t="s">
        <v>43</v>
      </c>
      <c r="C24" s="24">
        <v>17.304109589041097</v>
      </c>
      <c r="D24" s="20">
        <v>6</v>
      </c>
      <c r="E24" s="21">
        <v>43</v>
      </c>
      <c r="F24" s="22">
        <v>15</v>
      </c>
      <c r="G24" s="23">
        <v>0</v>
      </c>
      <c r="H24" s="23">
        <v>5</v>
      </c>
      <c r="I24" s="37">
        <v>80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10</v>
      </c>
      <c r="P24" s="23">
        <v>0</v>
      </c>
      <c r="Q24" s="23">
        <f>SUM(__xlnm._FilterDatabase7101274[[#This Row],[Etat du vélo (max 20)]:[Question mécanique          (20 pts/erreur)]])</f>
        <v>95</v>
      </c>
      <c r="R24" s="23">
        <f>1000-__xlnm._FilterDatabase7101274[[#This Row],[Total pénalités]]</f>
        <v>905</v>
      </c>
      <c r="S24" s="18">
        <v>834655</v>
      </c>
      <c r="T24" s="24">
        <v>17.304109589041097</v>
      </c>
      <c r="U24" s="43" t="s">
        <v>76</v>
      </c>
      <c r="V24" s="26"/>
      <c r="W24" s="23"/>
      <c r="X24" s="44">
        <v>1</v>
      </c>
      <c r="Y24" s="29">
        <f>IF(F24&lt;&gt;0,_xlfn.RANK.EQ(R24,$R$2:$R$30,0)," ")</f>
        <v>12</v>
      </c>
    </row>
    <row r="25" spans="1:25" ht="15.6">
      <c r="A25" s="18" t="s">
        <v>67</v>
      </c>
      <c r="B25" s="18" t="s">
        <v>68</v>
      </c>
      <c r="C25" s="24">
        <v>15.961643835616439</v>
      </c>
      <c r="D25" s="20">
        <v>5</v>
      </c>
      <c r="E25" s="21">
        <v>37</v>
      </c>
      <c r="F25" s="22">
        <v>5</v>
      </c>
      <c r="G25" s="23">
        <v>0</v>
      </c>
      <c r="H25" s="23">
        <v>0</v>
      </c>
      <c r="I25" s="23">
        <v>26</v>
      </c>
      <c r="J25" s="23">
        <v>0</v>
      </c>
      <c r="K25" s="23">
        <v>0</v>
      </c>
      <c r="L25" s="23">
        <v>10</v>
      </c>
      <c r="M25" s="23">
        <v>20</v>
      </c>
      <c r="N25" s="23">
        <v>0</v>
      </c>
      <c r="O25" s="23">
        <v>5</v>
      </c>
      <c r="P25" s="23">
        <v>0</v>
      </c>
      <c r="Q25" s="23">
        <f>SUM(__xlnm._FilterDatabase7101274[[#This Row],[Etat du vélo (max 20)]:[Question mécanique          (20 pts/erreur)]])</f>
        <v>61</v>
      </c>
      <c r="R25" s="23">
        <f>1000-__xlnm._FilterDatabase7101274[[#This Row],[Total pénalités]]</f>
        <v>939</v>
      </c>
      <c r="S25" s="18">
        <v>800971</v>
      </c>
      <c r="T25" s="24">
        <v>15.961643835616439</v>
      </c>
      <c r="U25" s="40" t="s">
        <v>64</v>
      </c>
      <c r="V25" s="26"/>
      <c r="W25" s="23"/>
      <c r="X25" s="41">
        <v>5</v>
      </c>
      <c r="Y25" s="29">
        <f>IF(F25&lt;&gt;0,_xlfn.RANK.EQ(R25,$R$2:$R$30,0)," ")</f>
        <v>9</v>
      </c>
    </row>
    <row r="26" spans="1:25" ht="15.6">
      <c r="A26" s="18" t="s">
        <v>61</v>
      </c>
      <c r="B26" s="18" t="s">
        <v>62</v>
      </c>
      <c r="C26" s="24">
        <v>14.295890410958904</v>
      </c>
      <c r="D26" s="38">
        <v>5</v>
      </c>
      <c r="E26" s="21">
        <v>27</v>
      </c>
      <c r="F26" s="22">
        <v>3</v>
      </c>
      <c r="G26" s="23">
        <v>0</v>
      </c>
      <c r="H26" s="23">
        <v>0</v>
      </c>
      <c r="I26" s="23">
        <v>12</v>
      </c>
      <c r="J26" s="23">
        <v>0</v>
      </c>
      <c r="K26" s="23">
        <v>0</v>
      </c>
      <c r="L26" s="23">
        <v>0</v>
      </c>
      <c r="M26" s="23">
        <v>20</v>
      </c>
      <c r="N26" s="23">
        <v>0</v>
      </c>
      <c r="O26" s="23">
        <v>5</v>
      </c>
      <c r="P26" s="23">
        <v>0</v>
      </c>
      <c r="Q26" s="23">
        <f>SUM(__xlnm._FilterDatabase7101274[[#This Row],[Etat du vélo (max 20)]:[Question mécanique          (20 pts/erreur)]])</f>
        <v>37</v>
      </c>
      <c r="R26" s="23">
        <f>1000-__xlnm._FilterDatabase7101274[[#This Row],[Total pénalités]]</f>
        <v>963</v>
      </c>
      <c r="S26" s="18">
        <v>832756</v>
      </c>
      <c r="T26" s="24">
        <v>14.295890410958904</v>
      </c>
      <c r="U26" s="31" t="s">
        <v>27</v>
      </c>
      <c r="V26" s="26"/>
      <c r="W26" s="23"/>
      <c r="X26" s="28">
        <v>2</v>
      </c>
      <c r="Y26" s="29">
        <f>IF(F26&lt;&gt;0,_xlfn.RANK.EQ(R26,$R$2:$R$30,0)," ")</f>
        <v>4</v>
      </c>
    </row>
    <row r="27" spans="1:25" ht="15.6">
      <c r="A27" s="18" t="s">
        <v>73</v>
      </c>
      <c r="B27" s="18" t="s">
        <v>60</v>
      </c>
      <c r="C27" s="24">
        <v>16.621917808219177</v>
      </c>
      <c r="D27" s="20">
        <v>6</v>
      </c>
      <c r="E27" s="21">
        <v>41</v>
      </c>
      <c r="F27" s="22">
        <v>12</v>
      </c>
      <c r="G27" s="23">
        <v>20</v>
      </c>
      <c r="H27" s="23">
        <v>10</v>
      </c>
      <c r="I27" s="23">
        <v>6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5</v>
      </c>
      <c r="P27" s="23">
        <v>0</v>
      </c>
      <c r="Q27" s="23">
        <f>SUM(__xlnm._FilterDatabase7101274[[#This Row],[Etat du vélo (max 20)]:[Question mécanique          (20 pts/erreur)]])</f>
        <v>41</v>
      </c>
      <c r="R27" s="23">
        <f>1000-__xlnm._FilterDatabase7101274[[#This Row],[Total pénalités]]</f>
        <v>959</v>
      </c>
      <c r="S27" s="18">
        <v>751805</v>
      </c>
      <c r="T27" s="24">
        <v>16.621917808219177</v>
      </c>
      <c r="U27" s="40" t="s">
        <v>64</v>
      </c>
      <c r="V27" s="26"/>
      <c r="W27" s="23"/>
      <c r="X27" s="41">
        <v>4</v>
      </c>
      <c r="Y27" s="29">
        <f>IF(F27&lt;&gt;0,_xlfn.RANK.EQ(R27,$R$2:$R$30,0)," ")</f>
        <v>6</v>
      </c>
    </row>
    <row r="28" spans="1:25" ht="15.6">
      <c r="A28" s="18" t="s">
        <v>69</v>
      </c>
      <c r="B28" s="18" t="s">
        <v>70</v>
      </c>
      <c r="C28" s="24">
        <v>16.038356164383561</v>
      </c>
      <c r="D28" s="20">
        <v>6</v>
      </c>
      <c r="E28" s="21">
        <v>38</v>
      </c>
      <c r="F28" s="22">
        <v>13</v>
      </c>
      <c r="G28" s="23">
        <v>20</v>
      </c>
      <c r="H28" s="23">
        <v>14</v>
      </c>
      <c r="I28" s="23">
        <v>10</v>
      </c>
      <c r="J28" s="23">
        <v>0</v>
      </c>
      <c r="K28" s="23">
        <v>0</v>
      </c>
      <c r="L28" s="23">
        <v>10</v>
      </c>
      <c r="M28" s="23">
        <v>0</v>
      </c>
      <c r="N28" s="23">
        <v>100</v>
      </c>
      <c r="O28" s="23">
        <v>5</v>
      </c>
      <c r="P28" s="23">
        <v>0</v>
      </c>
      <c r="Q28" s="23">
        <f>SUM(__xlnm._FilterDatabase7101274[[#This Row],[Etat du vélo (max 20)]:[Question mécanique          (20 pts/erreur)]])</f>
        <v>159</v>
      </c>
      <c r="R28" s="23">
        <f>1000-__xlnm._FilterDatabase7101274[[#This Row],[Total pénalités]]</f>
        <v>841</v>
      </c>
      <c r="S28" s="18">
        <v>800975</v>
      </c>
      <c r="T28" s="24">
        <v>16.038356164383561</v>
      </c>
      <c r="U28" s="40" t="s">
        <v>64</v>
      </c>
      <c r="V28" s="26"/>
      <c r="W28" s="23"/>
      <c r="X28" s="41">
        <v>8</v>
      </c>
      <c r="Y28" s="29">
        <f>IF(F28&lt;&gt;0,_xlfn.RANK.EQ(R28,$R$2:$R$30,0)," ")</f>
        <v>17</v>
      </c>
    </row>
    <row r="29" spans="1:25" ht="15.6">
      <c r="A29" s="42" t="s">
        <v>59</v>
      </c>
      <c r="B29" s="42" t="s">
        <v>60</v>
      </c>
      <c r="C29" s="24">
        <v>13.887671232876713</v>
      </c>
      <c r="D29" s="33">
        <v>5</v>
      </c>
      <c r="E29" s="21">
        <v>24</v>
      </c>
      <c r="F29" s="30">
        <v>7</v>
      </c>
      <c r="G29" s="23">
        <v>20</v>
      </c>
      <c r="H29" s="23">
        <v>5</v>
      </c>
      <c r="I29" s="37">
        <v>38</v>
      </c>
      <c r="J29" s="23">
        <v>0</v>
      </c>
      <c r="K29" s="23">
        <v>0</v>
      </c>
      <c r="L29" s="23">
        <v>10</v>
      </c>
      <c r="M29" s="23">
        <v>20</v>
      </c>
      <c r="N29" s="23">
        <v>50</v>
      </c>
      <c r="O29" s="23">
        <v>0</v>
      </c>
      <c r="P29" s="23">
        <v>0</v>
      </c>
      <c r="Q29" s="23">
        <f>SUM(__xlnm._FilterDatabase7101274[[#This Row],[Etat du vélo (max 20)]:[Question mécanique          (20 pts/erreur)]])</f>
        <v>143</v>
      </c>
      <c r="R29" s="23">
        <f>1000-__xlnm._FilterDatabase7101274[[#This Row],[Total pénalités]]</f>
        <v>857</v>
      </c>
      <c r="S29" s="18">
        <v>806257</v>
      </c>
      <c r="T29" s="24">
        <v>13.887671232876713</v>
      </c>
      <c r="U29" s="31" t="s">
        <v>27</v>
      </c>
      <c r="V29" s="26"/>
      <c r="W29" s="23"/>
      <c r="X29" s="28">
        <v>7</v>
      </c>
      <c r="Y29" s="29">
        <f>IF(F29&lt;&gt;0,_xlfn.RANK.EQ(R29,$R$2:$R$30,0)," ")</f>
        <v>15</v>
      </c>
    </row>
    <row r="30" spans="1:25" ht="15.6">
      <c r="A30" s="18" t="s">
        <v>71</v>
      </c>
      <c r="B30" s="45" t="s">
        <v>72</v>
      </c>
      <c r="C30" s="24">
        <v>16.076712328767123</v>
      </c>
      <c r="D30" s="20">
        <v>5</v>
      </c>
      <c r="E30" s="21">
        <v>39</v>
      </c>
      <c r="F30" s="34">
        <v>1</v>
      </c>
      <c r="G30" s="23">
        <v>0</v>
      </c>
      <c r="H30" s="23">
        <v>0</v>
      </c>
      <c r="I30" s="23">
        <v>18</v>
      </c>
      <c r="J30" s="23">
        <v>0</v>
      </c>
      <c r="K30" s="23">
        <v>0</v>
      </c>
      <c r="L30" s="23">
        <v>0</v>
      </c>
      <c r="M30" s="23">
        <v>20</v>
      </c>
      <c r="N30" s="23">
        <v>0</v>
      </c>
      <c r="O30" s="23">
        <v>0</v>
      </c>
      <c r="P30" s="23">
        <v>0</v>
      </c>
      <c r="Q30" s="23">
        <f>SUM(__xlnm._FilterDatabase7101274[[#This Row],[Etat du vélo (max 20)]:[Question mécanique          (20 pts/erreur)]])</f>
        <v>38</v>
      </c>
      <c r="R30" s="23">
        <f>1000-__xlnm._FilterDatabase7101274[[#This Row],[Total pénalités]]</f>
        <v>962</v>
      </c>
      <c r="S30" s="46">
        <v>850939</v>
      </c>
      <c r="T30" s="24">
        <v>16.076712328767123</v>
      </c>
      <c r="U30" s="40" t="s">
        <v>64</v>
      </c>
      <c r="V30" s="26"/>
      <c r="W30" s="23"/>
      <c r="X30" s="41">
        <v>3</v>
      </c>
      <c r="Y30" s="29">
        <f>IF(F30&lt;&gt;0,_xlfn.RANK.EQ(R30,$R$2:$R$30,0)," ")</f>
        <v>5</v>
      </c>
    </row>
  </sheetData>
  <printOptions horizontalCentered="1" verticalCentered="1"/>
  <pageMargins left="0" right="0" top="0.39370078740157483" bottom="7.874015748031496E-2" header="0.19685039370078741" footer="0"/>
  <pageSetup paperSize="9" scale="65" orientation="landscape" r:id="rId1"/>
  <headerFooter>
    <oddHeader>&amp;C&amp;"Arial1,Gras"&amp;18Critérium LDMU 2020</oddHeader>
  </headerFooter>
  <ignoredErrors>
    <ignoredError sqref="Y2:Y30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Horaires et récapitulatif</vt:lpstr>
      <vt:lpstr>'Horaires et récapitulatif'!Impression_des_titres</vt:lpstr>
      <vt:lpstr>'Horaires et récapitulatif'!Zone_d_impression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dcterms:created xsi:type="dcterms:W3CDTF">2020-03-08T18:44:40Z</dcterms:created>
  <dcterms:modified xsi:type="dcterms:W3CDTF">2020-03-08T18:59:09Z</dcterms:modified>
</cp:coreProperties>
</file>